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5195" windowHeight="10200" tabRatio="593"/>
  </bookViews>
  <sheets>
    <sheet name="пр. 3 доходы" sheetId="6" r:id="rId1"/>
  </sheets>
  <definedNames>
    <definedName name="_xlnm.Print_Titles" localSheetId="0">'пр. 3 доходы'!$4:$4</definedName>
  </definedNames>
  <calcPr calcId="124519"/>
</workbook>
</file>

<file path=xl/calcChain.xml><?xml version="1.0" encoding="utf-8"?>
<calcChain xmlns="http://schemas.openxmlformats.org/spreadsheetml/2006/main">
  <c r="D41" i="6"/>
  <c r="D38" s="1"/>
  <c r="E41"/>
  <c r="C41"/>
  <c r="C38" s="1"/>
  <c r="C37" s="1"/>
  <c r="C76" s="1"/>
  <c r="C47"/>
  <c r="D47"/>
  <c r="D11"/>
  <c r="E11" s="1"/>
  <c r="E6"/>
  <c r="E7"/>
  <c r="E8"/>
  <c r="E9"/>
  <c r="E12"/>
  <c r="E13"/>
  <c r="E14"/>
  <c r="E15"/>
  <c r="E16"/>
  <c r="E17"/>
  <c r="E18"/>
  <c r="E19"/>
  <c r="E20"/>
  <c r="E21"/>
  <c r="E22"/>
  <c r="E23"/>
  <c r="E24"/>
  <c r="E25"/>
  <c r="E27"/>
  <c r="E29"/>
  <c r="E30"/>
  <c r="E31"/>
  <c r="E32"/>
  <c r="E33"/>
  <c r="E34"/>
  <c r="E35"/>
  <c r="E39"/>
  <c r="E40"/>
  <c r="E42"/>
  <c r="E43"/>
  <c r="E44"/>
  <c r="E45"/>
  <c r="E46"/>
  <c r="E48"/>
  <c r="E49"/>
  <c r="E50"/>
  <c r="E51"/>
  <c r="E52"/>
  <c r="E53"/>
  <c r="E55"/>
  <c r="E56"/>
  <c r="E57"/>
  <c r="E60"/>
  <c r="E61"/>
  <c r="E62"/>
  <c r="E63"/>
  <c r="E64"/>
  <c r="E65"/>
  <c r="E66"/>
  <c r="E67"/>
  <c r="E68"/>
  <c r="E69"/>
  <c r="E70"/>
  <c r="E71"/>
  <c r="E72"/>
  <c r="E73"/>
  <c r="E75"/>
  <c r="C72"/>
  <c r="C73"/>
  <c r="C52"/>
  <c r="C45"/>
  <c r="D59"/>
  <c r="D58" s="1"/>
  <c r="D54" s="1"/>
  <c r="E54" s="1"/>
  <c r="E47" l="1"/>
  <c r="E58"/>
  <c r="E59"/>
  <c r="D72"/>
  <c r="D74" l="1"/>
  <c r="E74" s="1"/>
  <c r="C74"/>
  <c r="D32"/>
  <c r="D30"/>
  <c r="D26"/>
  <c r="D24"/>
  <c r="D22"/>
  <c r="D19"/>
  <c r="D14"/>
  <c r="D10"/>
  <c r="E10" s="1"/>
  <c r="D8"/>
  <c r="D6"/>
  <c r="D39"/>
  <c r="D5" l="1"/>
  <c r="D29"/>
  <c r="D37"/>
  <c r="D18"/>
  <c r="C20" l="1"/>
  <c r="C21"/>
  <c r="D76" l="1"/>
  <c r="C59"/>
  <c r="C58" s="1"/>
  <c r="C54" s="1"/>
  <c r="C39"/>
  <c r="C32"/>
  <c r="C30"/>
  <c r="C26"/>
  <c r="E26" s="1"/>
  <c r="C24"/>
  <c r="C22"/>
  <c r="C19"/>
  <c r="C14"/>
  <c r="C10"/>
  <c r="C8"/>
  <c r="C6"/>
  <c r="C29" l="1"/>
  <c r="C18"/>
  <c r="C5" l="1"/>
  <c r="E37" l="1"/>
  <c r="E38"/>
  <c r="E5"/>
  <c r="E76" l="1"/>
</calcChain>
</file>

<file path=xl/sharedStrings.xml><?xml version="1.0" encoding="utf-8"?>
<sst xmlns="http://schemas.openxmlformats.org/spreadsheetml/2006/main" count="132" uniqueCount="132">
  <si>
    <t/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</si>
  <si>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</si>
  <si>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</si>
  <si>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</si>
  <si>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Субвенции бюджетам городских округов на оплату жилищно-коммунальных услуг отдельным категориям граждан</t>
  </si>
  <si>
    <t>00020203000000000000</t>
  </si>
  <si>
    <t>Дотации бюджетам субъектов Российской Федерации и муниципальных образований</t>
  </si>
  <si>
    <t>Безвозмездные поступления от других бюджетов бюджетной системы Российской Федерации</t>
  </si>
  <si>
    <t>00020200000000000000</t>
  </si>
  <si>
    <t>БЕЗВОЗМЕЗДНЫЕ ПОСТУПЛЕНИЯ</t>
  </si>
  <si>
    <t>00020000000000000000</t>
  </si>
  <si>
    <t>ШТРАФЫ, САНКЦИИ, ВОЗМЕЩЕНИЕ УЩЕРБА</t>
  </si>
  <si>
    <t>00011600000000000000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</si>
  <si>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</si>
  <si>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00011406012040000430</t>
  </si>
  <si>
    <t>Доходы от продажи земельных участков, находящихся в в государственной и муниципальной собственности (за исключением земельных участков автономных учреждений, а также земельных участков государственных и муниципальных предприятий, в том числе казенных)</t>
  </si>
  <si>
    <t>00011406000000000000</t>
  </si>
  <si>
    <t>Доходы от реализации иного имущества, находящегося в собственности городских округов ( за исключением имущества в муниципальных бюджетных и автономных учреждений, а также имущества муниципальных унитарных предприятий, в т.ч. казенных), в части реализации основных средств по указанному имуществу</t>
  </si>
  <si>
    <t>00011402043040000410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</si>
  <si>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</si>
  <si>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</si>
  <si>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ПРОДАЖИ МАТЕРИАЛЬНЫХ И НЕМАТЕРИАЛЬНЫХ АКТИВОВ</t>
  </si>
  <si>
    <t>00011400000000000000</t>
  </si>
  <si>
    <t>Плата за негативное воздействие на окружающую среду</t>
  </si>
  <si>
    <t>00011201000000000000</t>
  </si>
  <si>
    <t>ПЛАТЕЖИ ПРИ ПОЛЬЗОВАНИИ ПРИРОДНЫМИ РЕСУРСАМИ</t>
  </si>
  <si>
    <t>00011200000000000000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</si>
  <si>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</si>
  <si>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00011109044040000120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</si>
  <si>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</si>
  <si>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00011109000000000000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</si>
  <si>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</si>
  <si>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00011107014040000120</t>
  </si>
  <si>
    <t>Платежи от государственных и муниципальных унитарных предприятий</t>
  </si>
  <si>
    <t>00011107000000000000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</si>
  <si>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</si>
  <si>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00011105024040000120</t>
  </si>
  <si>
    <t>Доходы, получаемые  в  виде  арендной  платы  за земельные участки, государственная собственность  на  которые  не  разграничена, и которые   расположены   в   границах   городских округов, а также средства от продажи  права  на заключение договоров аренды указанных  земельных участков</t>
  </si>
  <si>
    <t>00011105012040000120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</si>
  <si>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</si>
  <si>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00011105000000000000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</si>
  <si>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</si>
  <si>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</si>
  <si>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ГОСУДАРСТВЕННАЯ ПОШЛИНА</t>
  </si>
  <si>
    <t>00010800000000000000</t>
  </si>
  <si>
    <t>Земельный налог</t>
  </si>
  <si>
    <t>00010606000000000000</t>
  </si>
  <si>
    <t>Налог на имущество физических лиц</t>
  </si>
  <si>
    <t>00010601000000000000</t>
  </si>
  <si>
    <t>НАЛОГИ НА ИМУЩЕСТВО</t>
  </si>
  <si>
    <t>00010600000000000000</t>
  </si>
  <si>
    <t>Единый сельскохозяйственный налог</t>
  </si>
  <si>
    <t>00010503000000000000</t>
  </si>
  <si>
    <t>Единый налог на вмененный доход для отдельных видов деятельности</t>
  </si>
  <si>
    <t>00010502000000000000</t>
  </si>
  <si>
    <t>НАЛОГИ НА СОВОКУПНЫЙ ДОХОД</t>
  </si>
  <si>
    <t>00010500000000000000</t>
  </si>
  <si>
    <t>Налог на доходы физических лиц</t>
  </si>
  <si>
    <t>00010102000000000000</t>
  </si>
  <si>
    <t>НАЛОГИ НА ПРИБЫЛЬ, ДОХОДЫ</t>
  </si>
  <si>
    <t>00010100000000000000</t>
  </si>
  <si>
    <t>НАЛОГОВЫЕ И НЕНАЛОГОВЫЕ ДОХОДЫ</t>
  </si>
  <si>
    <t>00010000000000000000</t>
  </si>
  <si>
    <t>Наименование платежей</t>
  </si>
  <si>
    <t>Код дохода</t>
  </si>
  <si>
    <t>Субсидии на оздоровление детей</t>
  </si>
  <si>
    <t xml:space="preserve">Субвенции бюджетам городских округов на реализацию Закона РТ «О предоставлении органам местного самоуправления муниципальных районов и городских округов на территории РТ субвенций на реализацию основных общеобразовательных программ в области общего образования»  </t>
  </si>
  <si>
    <t>Субвенции бюджетам городских округов на осуществление переданных полномочий по комиссии по делам несовершеннолетних</t>
  </si>
  <si>
    <t xml:space="preserve">Субвенции бюджетам городских округов на реализацию Закона РТ "О порядке назначения и выплаты ежемесячного пособия на ребенка" пособия на ребенка </t>
  </si>
  <si>
    <t xml:space="preserve">Субвенции бюджетам городских округов на обеспечение мер социальной поддержки ветеранов труда и тружеников тыла </t>
  </si>
  <si>
    <t>Субвенции бюджетам городских округов на обеспечение равной доступности услуг общественного транспорта для отдельных категорий граждан, оказание мер социальной поддержки которым относится к ведению РФ</t>
  </si>
  <si>
    <t>Субвенции бюджетам городских округов на реализацию Закона РТ "О погребении и похоронном деле"</t>
  </si>
  <si>
    <t>Итого доходов</t>
  </si>
  <si>
    <t>НАЛОГИ НА ТОВАРЫ (РАБОТЫ, УСЛУГИ), РЕАЛИЗУЕМЫЕ НА ТЕРРИТОРИИ РОССИЙСКОЙ ФЕДЕРАЦИИ</t>
  </si>
  <si>
    <t xml:space="preserve"> 00010302000010000110</t>
  </si>
  <si>
    <t>Акцизы по подакцизным товарам (продукции), производимым на территории Российской Федерации</t>
  </si>
  <si>
    <t xml:space="preserve"> 00010300000000000000</t>
  </si>
  <si>
    <t xml:space="preserve"> 00010504000000000000</t>
  </si>
  <si>
    <t>Налог, взимаемый в связи с применением патентной системы налогообложения</t>
  </si>
  <si>
    <t>в том числе общие образовательные учреждения</t>
  </si>
  <si>
    <t>00011406024040000400</t>
  </si>
  <si>
    <t>Доходы от продажи земельных участков, нахоящихся в муниципальногй собственности</t>
  </si>
  <si>
    <t>00011300000000000000</t>
  </si>
  <si>
    <t>ДОХОДЫ ОТ ОКАЗАНИЯ ПЛАТНЫХ УСЛУГ (РАБОТ) И КОМПЕНСАЦИИ ЗАТРАТ ГОСУДАРСТВА</t>
  </si>
  <si>
    <t xml:space="preserve"> 00011700000000000000</t>
  </si>
  <si>
    <t>Прочие неналоговые доходы</t>
  </si>
  <si>
    <t>Субсидии бюджетам  муниципальных образований</t>
  </si>
  <si>
    <t>Субсидии бюджетам городских округов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республиканского бюджета</t>
  </si>
  <si>
    <t xml:space="preserve">Прочие субсидии </t>
  </si>
  <si>
    <t xml:space="preserve"> Субсидии на возмещение убытков, связанных с применением государственных регулируемых цен на электрическую энергию, тепловую энергию и водоснабжение, вырабатываемыми муниципальными организациями коммунального комплекса, понесенных в процессе выработки и (или) транспортировки энергоресурсов и воды, в том числе вследствие проведения мероприятий в области энергосбережения и повышения энергетической эффективности, в рамках подпрограммы "Энергосбережение и повышение энергетической эффективности в Республике Тыва </t>
  </si>
  <si>
    <t>Субвенции бюджетам  муниципальных образований</t>
  </si>
  <si>
    <t xml:space="preserve">Субвенции бюджетам городских округов на выполнение передаваемых полномочий </t>
  </si>
  <si>
    <t>Субвенции на обеспечение выполнения передаваемых государственных полномочий в соответствии с действующим законодательством по расчету предоставления жилищных субсидий гражданам</t>
  </si>
  <si>
    <t>Субвенции на осуществление государственных полномочий по созданию, организации и обеспечению деятельности административных комиссий</t>
  </si>
  <si>
    <t>(в тыс. рублях)</t>
  </si>
  <si>
    <t xml:space="preserve">               дошкольные образовательные учреждения</t>
  </si>
  <si>
    <t>000 2 02 15002 04 0000 151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</si>
  <si>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</si>
  <si>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000 2 02 20041 04 0000 151</t>
  </si>
  <si>
    <t>000 2 02 10000 00 0000 000</t>
  </si>
  <si>
    <t>000 2 02 20000 00 0000 000</t>
  </si>
  <si>
    <t>000 2 02 29999 00 0000 151</t>
  </si>
  <si>
    <t>000 2 02 35250 04 0000 151</t>
  </si>
  <si>
    <t>000 2 02 30013 04 0000 151</t>
  </si>
  <si>
    <t>000 2 02 30024 04 0000 151</t>
  </si>
  <si>
    <t>Субвенции бюджетам городских округов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</si>
  <si>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000 2 02 35380 04 0000 151</t>
  </si>
  <si>
    <t>Дотации бюджетам городских округов на поддержку мер по обеспечению сбалансированности бюджетов</t>
  </si>
  <si>
    <t>000 2 02 30022 04 0000 151</t>
  </si>
  <si>
    <t>Утверждено на год</t>
  </si>
  <si>
    <t>ВОЗВРАТ ОСТАТКОВ СУБСИДИЙ, СУБВЕНЦИЙ И ИНЫХ МЕЖБЮДЖЕТНЫХ СРЕДСТВ, ИМЕЮЩИХ ЦЕЛЕВОЕ НАЗНАЧЕНИЕ ПРОШЛЫХ ЛЕТ</t>
  </si>
  <si>
    <t xml:space="preserve">Возврат прочих остатков субсидий, субвенций и иных межбюджетных трансфертов, имеющих целевое назначение, прошлых лет из бюджетов городских </t>
  </si>
  <si>
    <t xml:space="preserve">000 2 19 60010 04 0000 151
</t>
  </si>
  <si>
    <t>000 2 19 60010 00 0000 000</t>
  </si>
  <si>
    <t>Субсидии бюджетам городских округов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</si>
  <si>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Субсидии на поддержку муниципальных программ формирования современной городской среды</t>
  </si>
  <si>
    <t>000 2 02 25555 04 0000 151</t>
  </si>
  <si>
    <t>000 2 02 25560 04 0000 151</t>
  </si>
  <si>
    <t>Субсидии бюджетам городских округов на реализацию мероприятий государственной программы Российской Федерации "Доступная среда" на 2011 - 2020 годы</t>
  </si>
  <si>
    <t>000 202 02207 04 0000 151</t>
  </si>
  <si>
    <t xml:space="preserve">Субсидии бюджетам городских округов на реализацию мероприятий государственной программы Республики Тыва" Доступная среда на 2016 - 2020 годы" </t>
  </si>
  <si>
    <t>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</t>
  </si>
  <si>
    <t>Субсидии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</t>
  </si>
  <si>
    <t>000 202 33143 04 0000 151</t>
  </si>
  <si>
    <t>Иные межбюджетные трансферты</t>
  </si>
  <si>
    <t>000 202 49999 04 0000 151</t>
  </si>
  <si>
    <t>000 202 49999 00 0000 000</t>
  </si>
  <si>
    <t xml:space="preserve">Иные межбюджетные трансферты, передаваемые бюджетам городских округов образований
</t>
  </si>
  <si>
    <t>Субсидии на поддержку обустройство мест массового отдыха населения (городских парков)</t>
  </si>
  <si>
    <t>Исполнено</t>
  </si>
  <si>
    <t>% исполнения</t>
  </si>
  <si>
    <t>ИСПОЛНЕНИЕ ДОХОДОВ БЮДЖЕТА ГОРОДСКОГО ОКРУГА "ГОРОД КЫЗЫЛ РЕСПУБЛИКИ ТЫВА" ЗА ЯНВАРЬ-МАРТ МЕСЯЦЫ 2017 ГОДА</t>
  </si>
</sst>
</file>

<file path=xl/styles.xml><?xml version="1.0" encoding="utf-8"?>
<styleSheet xmlns="http://schemas.openxmlformats.org/spreadsheetml/2006/main">
  <numFmts count="5">
    <numFmt numFmtId="164" formatCode="#,##0.00;[Red]\-#,##0.00;0.00"/>
    <numFmt numFmtId="165" formatCode="#,##0.0;[Red]\-#,##0.0;0.0"/>
    <numFmt numFmtId="166" formatCode="#,##0.0"/>
    <numFmt numFmtId="167" formatCode="#,##0.00_ ;[Red]\-#,##0.00\ "/>
    <numFmt numFmtId="168" formatCode="0.0"/>
  </numFmts>
  <fonts count="12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1" fillId="0" borderId="0"/>
    <xf numFmtId="0" fontId="11" fillId="0" borderId="0"/>
  </cellStyleXfs>
  <cellXfs count="68">
    <xf numFmtId="0" fontId="0" fillId="0" borderId="0" xfId="0"/>
    <xf numFmtId="0" fontId="3" fillId="0" borderId="1" xfId="1" applyNumberFormat="1" applyFont="1" applyFill="1" applyBorder="1" applyAlignment="1" applyProtection="1">
      <alignment horizontal="center" vertical="center"/>
      <protection hidden="1"/>
    </xf>
    <xf numFmtId="0" fontId="2" fillId="0" borderId="1" xfId="1" applyNumberFormat="1" applyFont="1" applyFill="1" applyBorder="1" applyAlignment="1" applyProtection="1">
      <alignment horizontal="center" vertical="center"/>
      <protection hidden="1"/>
    </xf>
    <xf numFmtId="49" fontId="3" fillId="0" borderId="1" xfId="1" applyNumberFormat="1" applyFont="1" applyFill="1" applyBorder="1" applyAlignment="1" applyProtection="1">
      <alignment horizontal="center" vertical="center"/>
      <protection hidden="1"/>
    </xf>
    <xf numFmtId="49" fontId="2" fillId="0" borderId="1" xfId="1" applyNumberFormat="1" applyFont="1" applyFill="1" applyBorder="1" applyAlignment="1" applyProtection="1">
      <alignment horizontal="center" vertical="center"/>
      <protection hidden="1"/>
    </xf>
    <xf numFmtId="0" fontId="3" fillId="0" borderId="2" xfId="1" applyNumberFormat="1" applyFont="1" applyFill="1" applyBorder="1" applyAlignment="1" applyProtection="1">
      <alignment horizontal="center" vertical="center"/>
      <protection hidden="1"/>
    </xf>
    <xf numFmtId="0" fontId="4" fillId="0" borderId="2" xfId="1" applyNumberFormat="1" applyFont="1" applyFill="1" applyBorder="1" applyAlignment="1" applyProtection="1">
      <alignment horizontal="center" vertical="center"/>
      <protection hidden="1"/>
    </xf>
    <xf numFmtId="0" fontId="3" fillId="0" borderId="0" xfId="1" applyFont="1" applyAlignment="1" applyProtection="1">
      <alignment horizontal="center" vertical="center"/>
      <protection hidden="1"/>
    </xf>
    <xf numFmtId="0" fontId="3" fillId="0" borderId="0" xfId="1" applyFont="1"/>
    <xf numFmtId="0" fontId="3" fillId="0" borderId="0" xfId="1" applyFont="1" applyAlignment="1">
      <alignment horizontal="right"/>
    </xf>
    <xf numFmtId="49" fontId="2" fillId="0" borderId="1" xfId="1" applyNumberFormat="1" applyFont="1" applyFill="1" applyBorder="1" applyAlignment="1" applyProtection="1">
      <alignment horizontal="center"/>
      <protection hidden="1"/>
    </xf>
    <xf numFmtId="49" fontId="2" fillId="0" borderId="2" xfId="1" applyNumberFormat="1" applyFont="1" applyFill="1" applyBorder="1" applyAlignment="1" applyProtection="1">
      <alignment horizontal="center" vertical="center"/>
      <protection hidden="1"/>
    </xf>
    <xf numFmtId="0" fontId="4" fillId="0" borderId="0" xfId="1" applyFont="1"/>
    <xf numFmtId="0" fontId="3" fillId="0" borderId="0" xfId="1" applyFont="1" applyAlignment="1">
      <alignment horizontal="center" vertical="center"/>
    </xf>
    <xf numFmtId="0" fontId="5" fillId="0" borderId="0" xfId="1" applyFont="1" applyProtection="1">
      <protection hidden="1"/>
    </xf>
    <xf numFmtId="0" fontId="6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3" xfId="1" applyNumberFormat="1" applyFont="1" applyFill="1" applyBorder="1" applyAlignment="1" applyProtection="1">
      <alignment wrapText="1"/>
      <protection hidden="1"/>
    </xf>
    <xf numFmtId="0" fontId="5" fillId="0" borderId="3" xfId="1" applyNumberFormat="1" applyFont="1" applyFill="1" applyBorder="1" applyAlignment="1" applyProtection="1">
      <alignment wrapText="1"/>
      <protection hidden="1"/>
    </xf>
    <xf numFmtId="0" fontId="7" fillId="0" borderId="3" xfId="0" applyFont="1" applyFill="1" applyBorder="1" applyAlignment="1">
      <alignment wrapText="1"/>
    </xf>
    <xf numFmtId="0" fontId="6" fillId="0" borderId="3" xfId="1" applyNumberFormat="1" applyFont="1" applyFill="1" applyBorder="1" applyAlignment="1" applyProtection="1">
      <alignment vertical="center" wrapText="1"/>
      <protection hidden="1"/>
    </xf>
    <xf numFmtId="0" fontId="5" fillId="0" borderId="3" xfId="1" applyNumberFormat="1" applyFont="1" applyFill="1" applyBorder="1" applyAlignment="1" applyProtection="1">
      <alignment vertical="center" wrapText="1"/>
      <protection hidden="1"/>
    </xf>
    <xf numFmtId="0" fontId="5" fillId="0" borderId="3" xfId="1" applyNumberFormat="1" applyFont="1" applyFill="1" applyBorder="1" applyAlignment="1" applyProtection="1">
      <alignment vertical="top" wrapText="1"/>
      <protection hidden="1"/>
    </xf>
    <xf numFmtId="0" fontId="5" fillId="0" borderId="3" xfId="0" applyFont="1" applyBorder="1" applyAlignment="1">
      <alignment horizontal="justify" vertical="top" wrapText="1"/>
    </xf>
    <xf numFmtId="0" fontId="8" fillId="0" borderId="3" xfId="0" applyFont="1" applyBorder="1" applyAlignment="1">
      <alignment vertical="center" wrapText="1"/>
    </xf>
    <xf numFmtId="0" fontId="8" fillId="0" borderId="3" xfId="0" applyFont="1" applyBorder="1" applyAlignment="1">
      <alignment vertical="top" wrapText="1"/>
    </xf>
    <xf numFmtId="0" fontId="8" fillId="0" borderId="3" xfId="0" applyFont="1" applyBorder="1" applyAlignment="1">
      <alignment horizontal="justify" vertical="top" wrapText="1"/>
    </xf>
    <xf numFmtId="0" fontId="8" fillId="0" borderId="3" xfId="1" applyNumberFormat="1" applyFont="1" applyFill="1" applyBorder="1" applyAlignment="1" applyProtection="1">
      <alignment wrapText="1"/>
      <protection hidden="1"/>
    </xf>
    <xf numFmtId="0" fontId="8" fillId="0" borderId="3" xfId="0" applyFont="1" applyBorder="1" applyAlignment="1">
      <alignment horizontal="left" vertical="top" wrapText="1" indent="2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167" fontId="3" fillId="0" borderId="0" xfId="1" applyNumberFormat="1" applyFont="1"/>
    <xf numFmtId="0" fontId="6" fillId="0" borderId="3" xfId="1" applyNumberFormat="1" applyFont="1" applyFill="1" applyBorder="1" applyAlignment="1" applyProtection="1">
      <alignment horizontal="center" vertical="center" wrapText="1"/>
      <protection hidden="1"/>
    </xf>
    <xf numFmtId="49" fontId="3" fillId="0" borderId="4" xfId="1" applyNumberFormat="1" applyFont="1" applyFill="1" applyBorder="1" applyAlignment="1" applyProtection="1">
      <alignment horizontal="center" vertical="center"/>
      <protection hidden="1"/>
    </xf>
    <xf numFmtId="165" fontId="6" fillId="0" borderId="1" xfId="1" applyNumberFormat="1" applyFont="1" applyFill="1" applyBorder="1" applyAlignment="1" applyProtection="1">
      <alignment horizontal="right" vertical="center"/>
      <protection hidden="1"/>
    </xf>
    <xf numFmtId="165" fontId="5" fillId="0" borderId="1" xfId="1" applyNumberFormat="1" applyFont="1" applyFill="1" applyBorder="1" applyAlignment="1" applyProtection="1">
      <alignment horizontal="right" vertical="center"/>
      <protection hidden="1"/>
    </xf>
    <xf numFmtId="166" fontId="5" fillId="0" borderId="1" xfId="1" applyNumberFormat="1" applyFont="1" applyBorder="1" applyAlignment="1">
      <alignment horizontal="right" vertical="center"/>
    </xf>
    <xf numFmtId="164" fontId="5" fillId="0" borderId="1" xfId="1" applyNumberFormat="1" applyFont="1" applyFill="1" applyBorder="1" applyAlignment="1" applyProtection="1">
      <alignment horizontal="right" vertical="center"/>
      <protection hidden="1"/>
    </xf>
    <xf numFmtId="164" fontId="8" fillId="0" borderId="1" xfId="1" applyNumberFormat="1" applyFont="1" applyFill="1" applyBorder="1" applyAlignment="1" applyProtection="1">
      <alignment horizontal="right" vertical="center"/>
      <protection hidden="1"/>
    </xf>
    <xf numFmtId="0" fontId="5" fillId="0" borderId="4" xfId="1" applyFont="1" applyBorder="1" applyAlignment="1">
      <alignment horizontal="right" vertical="center"/>
    </xf>
    <xf numFmtId="0" fontId="5" fillId="0" borderId="6" xfId="1" applyNumberFormat="1" applyFont="1" applyFill="1" applyBorder="1" applyAlignment="1" applyProtection="1">
      <alignment horizontal="left" vertical="top" wrapText="1"/>
      <protection hidden="1"/>
    </xf>
    <xf numFmtId="164" fontId="5" fillId="0" borderId="4" xfId="1" applyNumberFormat="1" applyFont="1" applyFill="1" applyBorder="1" applyAlignment="1" applyProtection="1">
      <alignment horizontal="right" vertical="center"/>
      <protection hidden="1"/>
    </xf>
    <xf numFmtId="0" fontId="6" fillId="0" borderId="1" xfId="1" applyNumberFormat="1" applyFont="1" applyFill="1" applyBorder="1" applyAlignment="1" applyProtection="1">
      <alignment horizontal="left" vertical="top" wrapText="1"/>
      <protection hidden="1"/>
    </xf>
    <xf numFmtId="164" fontId="6" fillId="0" borderId="1" xfId="1" applyNumberFormat="1" applyFont="1" applyFill="1" applyBorder="1" applyAlignment="1" applyProtection="1">
      <alignment horizontal="right" vertical="center"/>
      <protection hidden="1"/>
    </xf>
    <xf numFmtId="168" fontId="5" fillId="0" borderId="4" xfId="1" applyNumberFormat="1" applyFont="1" applyBorder="1" applyAlignment="1">
      <alignment horizontal="right" vertical="center"/>
    </xf>
    <xf numFmtId="168" fontId="6" fillId="0" borderId="4" xfId="1" applyNumberFormat="1" applyFont="1" applyBorder="1" applyAlignment="1">
      <alignment horizontal="right" vertical="center"/>
    </xf>
    <xf numFmtId="0" fontId="5" fillId="0" borderId="3" xfId="1" applyNumberFormat="1" applyFont="1" applyFill="1" applyBorder="1" applyAlignment="1" applyProtection="1">
      <alignment horizontal="left" vertical="top" wrapText="1"/>
      <protection hidden="1"/>
    </xf>
    <xf numFmtId="0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1" applyFont="1"/>
    <xf numFmtId="166" fontId="6" fillId="0" borderId="1" xfId="1" applyNumberFormat="1" applyFont="1" applyFill="1" applyBorder="1" applyAlignment="1" applyProtection="1">
      <alignment horizontal="right" vertical="center"/>
      <protection hidden="1"/>
    </xf>
    <xf numFmtId="166" fontId="5" fillId="0" borderId="1" xfId="1" applyNumberFormat="1" applyFont="1" applyFill="1" applyBorder="1" applyAlignment="1" applyProtection="1">
      <alignment horizontal="right" vertical="center"/>
      <protection hidden="1"/>
    </xf>
    <xf numFmtId="166" fontId="8" fillId="0" borderId="1" xfId="1" applyNumberFormat="1" applyFont="1" applyFill="1" applyBorder="1" applyAlignment="1" applyProtection="1">
      <alignment horizontal="right" vertical="center"/>
      <protection hidden="1"/>
    </xf>
    <xf numFmtId="166" fontId="8" fillId="0" borderId="1" xfId="1" applyNumberFormat="1" applyFont="1" applyBorder="1" applyAlignment="1">
      <alignment horizontal="right" vertical="center"/>
    </xf>
    <xf numFmtId="166" fontId="5" fillId="0" borderId="4" xfId="1" applyNumberFormat="1" applyFont="1" applyBorder="1" applyAlignment="1">
      <alignment horizontal="right" vertical="center"/>
    </xf>
    <xf numFmtId="166" fontId="6" fillId="0" borderId="4" xfId="1" applyNumberFormat="1" applyFont="1" applyBorder="1" applyAlignment="1">
      <alignment horizontal="right" vertical="center"/>
    </xf>
    <xf numFmtId="165" fontId="8" fillId="0" borderId="1" xfId="1" applyNumberFormat="1" applyFont="1" applyFill="1" applyBorder="1" applyAlignment="1" applyProtection="1">
      <alignment horizontal="right" vertical="center"/>
      <protection hidden="1"/>
    </xf>
    <xf numFmtId="49" fontId="3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4" xfId="1" applyNumberFormat="1" applyFont="1" applyFill="1" applyBorder="1" applyAlignment="1" applyProtection="1">
      <alignment horizontal="left" vertical="top" wrapText="1"/>
      <protection hidden="1"/>
    </xf>
    <xf numFmtId="165" fontId="5" fillId="0" borderId="4" xfId="1" applyNumberFormat="1" applyFont="1" applyBorder="1" applyAlignment="1">
      <alignment horizontal="right" vertical="center"/>
    </xf>
    <xf numFmtId="165" fontId="5" fillId="0" borderId="4" xfId="1" applyNumberFormat="1" applyFont="1" applyFill="1" applyBorder="1" applyAlignment="1" applyProtection="1">
      <alignment horizontal="right" vertical="center"/>
      <protection hidden="1"/>
    </xf>
    <xf numFmtId="0" fontId="3" fillId="0" borderId="0" xfId="1" applyFont="1" applyBorder="1" applyAlignment="1" applyProtection="1">
      <alignment horizontal="center" vertical="center"/>
      <protection hidden="1"/>
    </xf>
    <xf numFmtId="0" fontId="5" fillId="0" borderId="0" xfId="1" applyFont="1" applyBorder="1" applyProtection="1">
      <protection hidden="1"/>
    </xf>
    <xf numFmtId="0" fontId="3" fillId="0" borderId="0" xfId="1" applyFont="1" applyBorder="1" applyAlignment="1" applyProtection="1">
      <alignment horizontal="right"/>
      <protection hidden="1"/>
    </xf>
    <xf numFmtId="164" fontId="2" fillId="0" borderId="7" xfId="1" applyNumberFormat="1" applyFont="1" applyFill="1" applyBorder="1" applyAlignment="1" applyProtection="1">
      <alignment horizontal="center" vertical="center"/>
      <protection hidden="1"/>
    </xf>
    <xf numFmtId="164" fontId="6" fillId="0" borderId="8" xfId="1" applyNumberFormat="1" applyFont="1" applyFill="1" applyBorder="1" applyAlignment="1" applyProtection="1">
      <alignment horizontal="center"/>
      <protection hidden="1"/>
    </xf>
    <xf numFmtId="166" fontId="6" fillId="0" borderId="7" xfId="1" applyNumberFormat="1" applyFont="1" applyFill="1" applyBorder="1" applyAlignment="1" applyProtection="1">
      <alignment horizontal="right" vertical="center"/>
      <protection hidden="1"/>
    </xf>
    <xf numFmtId="165" fontId="6" fillId="0" borderId="9" xfId="1" applyNumberFormat="1" applyFont="1" applyFill="1" applyBorder="1" applyAlignment="1" applyProtection="1">
      <alignment horizontal="right" vertical="center"/>
      <protection hidden="1"/>
    </xf>
    <xf numFmtId="0" fontId="3" fillId="0" borderId="0" xfId="1" applyFont="1" applyAlignment="1" applyProtection="1">
      <alignment horizontal="right"/>
      <protection hidden="1"/>
    </xf>
    <xf numFmtId="0" fontId="6" fillId="0" borderId="0" xfId="1" applyFont="1" applyAlignment="1" applyProtection="1">
      <alignment horizontal="center" vertical="center" wrapText="1"/>
      <protection hidden="1"/>
    </xf>
    <xf numFmtId="0" fontId="5" fillId="0" borderId="5" xfId="1" applyFont="1" applyBorder="1" applyAlignment="1">
      <alignment horizontal="right"/>
    </xf>
  </cellXfs>
  <cellStyles count="9">
    <cellStyle name="Обычный" xfId="0" builtinId="0"/>
    <cellStyle name="Обычный 2" xfId="1"/>
    <cellStyle name="Обычный 2 2" xfId="2"/>
    <cellStyle name="Обычный 2 3" xfId="3"/>
    <cellStyle name="Обычный 2 4" xfId="4"/>
    <cellStyle name="Обычный 2 5" xfId="5"/>
    <cellStyle name="Обычный 2 6" xfId="6"/>
    <cellStyle name="Обычный 2 7" xfId="7"/>
    <cellStyle name="Обычный 2 8" xf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2"/>
  <sheetViews>
    <sheetView tabSelected="1" topLeftCell="A41" workbookViewId="0">
      <selection activeCell="I19" sqref="I19"/>
    </sheetView>
  </sheetViews>
  <sheetFormatPr defaultColWidth="9.140625" defaultRowHeight="15.75"/>
  <cols>
    <col min="1" max="1" width="26" style="13" customWidth="1"/>
    <col min="2" max="2" width="66" style="46" customWidth="1"/>
    <col min="3" max="3" width="14.28515625" style="9" customWidth="1"/>
    <col min="4" max="4" width="13.42578125" style="8" customWidth="1"/>
    <col min="5" max="5" width="14" style="8" customWidth="1"/>
    <col min="6" max="189" width="9.140625" style="8" customWidth="1"/>
    <col min="190" max="16384" width="9.140625" style="8"/>
  </cols>
  <sheetData>
    <row r="1" spans="1:5" ht="12.75">
      <c r="A1" s="7"/>
      <c r="B1" s="65"/>
      <c r="C1" s="65"/>
    </row>
    <row r="2" spans="1:5" ht="49.5" customHeight="1">
      <c r="A2" s="66" t="s">
        <v>131</v>
      </c>
      <c r="B2" s="66"/>
      <c r="C2" s="66"/>
      <c r="D2" s="66"/>
      <c r="E2" s="66"/>
    </row>
    <row r="3" spans="1:5">
      <c r="A3" s="7"/>
      <c r="B3" s="14"/>
      <c r="C3" s="67" t="s">
        <v>94</v>
      </c>
      <c r="D3" s="67"/>
      <c r="E3" s="67"/>
    </row>
    <row r="4" spans="1:5" ht="54" customHeight="1">
      <c r="A4" s="45" t="s">
        <v>64</v>
      </c>
      <c r="B4" s="15" t="s">
        <v>63</v>
      </c>
      <c r="C4" s="30" t="s">
        <v>109</v>
      </c>
      <c r="D4" s="30" t="s">
        <v>129</v>
      </c>
      <c r="E4" s="15" t="s">
        <v>130</v>
      </c>
    </row>
    <row r="5" spans="1:5">
      <c r="A5" s="4" t="s">
        <v>62</v>
      </c>
      <c r="B5" s="16" t="s">
        <v>61</v>
      </c>
      <c r="C5" s="32">
        <f>C6+C8+C10+C14+C17+C18+C26+C28+C29+C35+C36</f>
        <v>712075</v>
      </c>
      <c r="D5" s="47">
        <f>D6+D8+D10+D14+D17+D18+D26+D28+D29+D35+D36</f>
        <v>146179.26944500001</v>
      </c>
      <c r="E5" s="32">
        <f>D5/C5*100</f>
        <v>20.528633844047327</v>
      </c>
    </row>
    <row r="6" spans="1:5">
      <c r="A6" s="4" t="s">
        <v>60</v>
      </c>
      <c r="B6" s="16" t="s">
        <v>59</v>
      </c>
      <c r="C6" s="32">
        <f>C7</f>
        <v>418481</v>
      </c>
      <c r="D6" s="47">
        <f t="shared" ref="D6" si="0">D7</f>
        <v>88464.817999999999</v>
      </c>
      <c r="E6" s="32">
        <f t="shared" ref="E6:E69" si="1">D6/C6*100</f>
        <v>21.139506453100619</v>
      </c>
    </row>
    <row r="7" spans="1:5">
      <c r="A7" s="3" t="s">
        <v>58</v>
      </c>
      <c r="B7" s="17" t="s">
        <v>57</v>
      </c>
      <c r="C7" s="33">
        <v>418481</v>
      </c>
      <c r="D7" s="34">
        <v>88464.817999999999</v>
      </c>
      <c r="E7" s="33">
        <f t="shared" si="1"/>
        <v>21.139506453100619</v>
      </c>
    </row>
    <row r="8" spans="1:5" ht="47.25">
      <c r="A8" s="4" t="s">
        <v>76</v>
      </c>
      <c r="B8" s="16" t="s">
        <v>73</v>
      </c>
      <c r="C8" s="32">
        <f>C9</f>
        <v>5452</v>
      </c>
      <c r="D8" s="47">
        <f t="shared" ref="D8" si="2">D9</f>
        <v>1369.2439999999999</v>
      </c>
      <c r="E8" s="32">
        <f t="shared" si="1"/>
        <v>25.114526779163608</v>
      </c>
    </row>
    <row r="9" spans="1:5" ht="31.5">
      <c r="A9" s="3" t="s">
        <v>74</v>
      </c>
      <c r="B9" s="18" t="s">
        <v>75</v>
      </c>
      <c r="C9" s="33">
        <v>5452</v>
      </c>
      <c r="D9" s="34">
        <v>1369.2439999999999</v>
      </c>
      <c r="E9" s="33">
        <f t="shared" si="1"/>
        <v>25.114526779163608</v>
      </c>
    </row>
    <row r="10" spans="1:5">
      <c r="A10" s="4" t="s">
        <v>56</v>
      </c>
      <c r="B10" s="16" t="s">
        <v>55</v>
      </c>
      <c r="C10" s="32">
        <f>C11+C12+C13</f>
        <v>80000</v>
      </c>
      <c r="D10" s="47">
        <f t="shared" ref="D10" si="3">D11+D12+D13</f>
        <v>16649.865280000002</v>
      </c>
      <c r="E10" s="32">
        <f t="shared" si="1"/>
        <v>20.812331600000004</v>
      </c>
    </row>
    <row r="11" spans="1:5" ht="31.5">
      <c r="A11" s="3" t="s">
        <v>54</v>
      </c>
      <c r="B11" s="17" t="s">
        <v>53</v>
      </c>
      <c r="C11" s="33">
        <v>73100</v>
      </c>
      <c r="D11" s="34">
        <f>13621.73097+17</f>
        <v>13638.730970000001</v>
      </c>
      <c r="E11" s="33">
        <f t="shared" si="1"/>
        <v>18.657634705882352</v>
      </c>
    </row>
    <row r="12" spans="1:5">
      <c r="A12" s="3" t="s">
        <v>52</v>
      </c>
      <c r="B12" s="17" t="s">
        <v>51</v>
      </c>
      <c r="C12" s="33">
        <v>580</v>
      </c>
      <c r="D12" s="34">
        <v>184.279</v>
      </c>
      <c r="E12" s="33">
        <f t="shared" si="1"/>
        <v>31.772241379310344</v>
      </c>
    </row>
    <row r="13" spans="1:5" ht="31.5">
      <c r="A13" s="3" t="s">
        <v>77</v>
      </c>
      <c r="B13" s="17" t="s">
        <v>78</v>
      </c>
      <c r="C13" s="33">
        <v>6320</v>
      </c>
      <c r="D13" s="34">
        <v>2826.8553099999999</v>
      </c>
      <c r="E13" s="33">
        <f t="shared" si="1"/>
        <v>44.72872325949367</v>
      </c>
    </row>
    <row r="14" spans="1:5">
      <c r="A14" s="4" t="s">
        <v>50</v>
      </c>
      <c r="B14" s="16" t="s">
        <v>49</v>
      </c>
      <c r="C14" s="32">
        <f>C15+C16</f>
        <v>107414</v>
      </c>
      <c r="D14" s="47">
        <f t="shared" ref="D14" si="4">D15+D16</f>
        <v>19482.952379999999</v>
      </c>
      <c r="E14" s="32">
        <f t="shared" si="1"/>
        <v>18.13818718230398</v>
      </c>
    </row>
    <row r="15" spans="1:5">
      <c r="A15" s="3" t="s">
        <v>48</v>
      </c>
      <c r="B15" s="17" t="s">
        <v>47</v>
      </c>
      <c r="C15" s="33">
        <v>26535</v>
      </c>
      <c r="D15" s="34">
        <v>1274.2536299999999</v>
      </c>
      <c r="E15" s="33">
        <f t="shared" si="1"/>
        <v>4.8021617863199539</v>
      </c>
    </row>
    <row r="16" spans="1:5">
      <c r="A16" s="3" t="s">
        <v>46</v>
      </c>
      <c r="B16" s="17" t="s">
        <v>45</v>
      </c>
      <c r="C16" s="33">
        <v>80879</v>
      </c>
      <c r="D16" s="34">
        <v>18208.69875</v>
      </c>
      <c r="E16" s="33">
        <f t="shared" si="1"/>
        <v>22.513506287169722</v>
      </c>
    </row>
    <row r="17" spans="1:5">
      <c r="A17" s="4" t="s">
        <v>44</v>
      </c>
      <c r="B17" s="16" t="s">
        <v>43</v>
      </c>
      <c r="C17" s="32">
        <v>23369</v>
      </c>
      <c r="D17" s="47">
        <v>5479.7539999999999</v>
      </c>
      <c r="E17" s="32">
        <f t="shared" si="1"/>
        <v>23.448816808592579</v>
      </c>
    </row>
    <row r="18" spans="1:5" ht="47.25">
      <c r="A18" s="4" t="s">
        <v>42</v>
      </c>
      <c r="B18" s="19" t="s">
        <v>41</v>
      </c>
      <c r="C18" s="32">
        <f>C19+C22+C24</f>
        <v>32329</v>
      </c>
      <c r="D18" s="47">
        <f t="shared" ref="D18" si="5">D19+D22+D24</f>
        <v>6117.4844649999995</v>
      </c>
      <c r="E18" s="32">
        <f t="shared" si="1"/>
        <v>18.922591063750811</v>
      </c>
    </row>
    <row r="19" spans="1:5" ht="94.5">
      <c r="A19" s="4" t="s">
        <v>40</v>
      </c>
      <c r="B19" s="16" t="s">
        <v>39</v>
      </c>
      <c r="C19" s="32">
        <f>C20+C21</f>
        <v>17900</v>
      </c>
      <c r="D19" s="47">
        <f t="shared" ref="D19" si="6">D20+D21</f>
        <v>2665.8835799999997</v>
      </c>
      <c r="E19" s="32">
        <f t="shared" si="1"/>
        <v>14.893204357541897</v>
      </c>
    </row>
    <row r="20" spans="1:5" ht="78.75">
      <c r="A20" s="3" t="s">
        <v>38</v>
      </c>
      <c r="B20" s="17" t="s">
        <v>37</v>
      </c>
      <c r="C20" s="33">
        <f>17000-711</f>
        <v>16289</v>
      </c>
      <c r="D20" s="34">
        <v>2037.2239999999999</v>
      </c>
      <c r="E20" s="33">
        <f t="shared" si="1"/>
        <v>12.506746884400515</v>
      </c>
    </row>
    <row r="21" spans="1:5" ht="78.75">
      <c r="A21" s="3" t="s">
        <v>36</v>
      </c>
      <c r="B21" s="17" t="s">
        <v>35</v>
      </c>
      <c r="C21" s="33">
        <f>900+711</f>
        <v>1611</v>
      </c>
      <c r="D21" s="34">
        <v>628.65958000000001</v>
      </c>
      <c r="E21" s="33">
        <f t="shared" si="1"/>
        <v>39.022941030415893</v>
      </c>
    </row>
    <row r="22" spans="1:5" ht="31.5">
      <c r="A22" s="4" t="s">
        <v>34</v>
      </c>
      <c r="B22" s="16" t="s">
        <v>33</v>
      </c>
      <c r="C22" s="32">
        <f>C23</f>
        <v>513</v>
      </c>
      <c r="D22" s="47">
        <f t="shared" ref="D22" si="7">D23</f>
        <v>157.34399999999999</v>
      </c>
      <c r="E22" s="32">
        <f t="shared" si="1"/>
        <v>30.671345029239767</v>
      </c>
    </row>
    <row r="23" spans="1:5" ht="47.25">
      <c r="A23" s="3" t="s">
        <v>32</v>
      </c>
      <c r="B23" s="17" t="s">
        <v>31</v>
      </c>
      <c r="C23" s="33">
        <v>513</v>
      </c>
      <c r="D23" s="34">
        <v>157.34399999999999</v>
      </c>
      <c r="E23" s="33">
        <f t="shared" si="1"/>
        <v>30.671345029239767</v>
      </c>
    </row>
    <row r="24" spans="1:5" ht="94.5">
      <c r="A24" s="4" t="s">
        <v>30</v>
      </c>
      <c r="B24" s="16" t="s">
        <v>29</v>
      </c>
      <c r="C24" s="32">
        <f>C25</f>
        <v>13916</v>
      </c>
      <c r="D24" s="47">
        <f t="shared" ref="D24" si="8">D25</f>
        <v>3294.2568849999998</v>
      </c>
      <c r="E24" s="32">
        <f t="shared" si="1"/>
        <v>23.67244096723196</v>
      </c>
    </row>
    <row r="25" spans="1:5" ht="78.75">
      <c r="A25" s="3" t="s">
        <v>28</v>
      </c>
      <c r="B25" s="17" t="s">
        <v>27</v>
      </c>
      <c r="C25" s="33">
        <v>13916</v>
      </c>
      <c r="D25" s="34">
        <v>3294.2568849999998</v>
      </c>
      <c r="E25" s="33">
        <f t="shared" si="1"/>
        <v>23.67244096723196</v>
      </c>
    </row>
    <row r="26" spans="1:5" ht="31.5">
      <c r="A26" s="4" t="s">
        <v>26</v>
      </c>
      <c r="B26" s="16" t="s">
        <v>25</v>
      </c>
      <c r="C26" s="32">
        <f>C27</f>
        <v>5684</v>
      </c>
      <c r="D26" s="47">
        <f t="shared" ref="D26" si="9">D27</f>
        <v>813.36332000000004</v>
      </c>
      <c r="E26" s="32">
        <f t="shared" si="1"/>
        <v>14.309699507389162</v>
      </c>
    </row>
    <row r="27" spans="1:5">
      <c r="A27" s="3" t="s">
        <v>24</v>
      </c>
      <c r="B27" s="17" t="s">
        <v>23</v>
      </c>
      <c r="C27" s="33">
        <v>5684</v>
      </c>
      <c r="D27" s="34">
        <v>813.36332000000004</v>
      </c>
      <c r="E27" s="33">
        <f t="shared" si="1"/>
        <v>14.309699507389162</v>
      </c>
    </row>
    <row r="28" spans="1:5" ht="31.5">
      <c r="A28" s="4" t="s">
        <v>82</v>
      </c>
      <c r="B28" s="16" t="s">
        <v>83</v>
      </c>
      <c r="C28" s="32"/>
      <c r="D28" s="34">
        <v>62.276000000000003</v>
      </c>
      <c r="E28" s="33"/>
    </row>
    <row r="29" spans="1:5" ht="31.5">
      <c r="A29" s="10" t="s">
        <v>22</v>
      </c>
      <c r="B29" s="16" t="s">
        <v>21</v>
      </c>
      <c r="C29" s="32">
        <f>C30+C32</f>
        <v>27826</v>
      </c>
      <c r="D29" s="47">
        <f t="shared" ref="D29" si="10">D30+D32</f>
        <v>4458.3690000000006</v>
      </c>
      <c r="E29" s="32">
        <f t="shared" si="1"/>
        <v>16.022313663480201</v>
      </c>
    </row>
    <row r="30" spans="1:5" ht="94.5">
      <c r="A30" s="4" t="s">
        <v>20</v>
      </c>
      <c r="B30" s="16" t="s">
        <v>19</v>
      </c>
      <c r="C30" s="32">
        <f>C31</f>
        <v>10238</v>
      </c>
      <c r="D30" s="47">
        <f t="shared" ref="D30" si="11">D31</f>
        <v>946.66700000000003</v>
      </c>
      <c r="E30" s="32">
        <f t="shared" si="1"/>
        <v>9.2466008986130106</v>
      </c>
    </row>
    <row r="31" spans="1:5" ht="94.5">
      <c r="A31" s="3" t="s">
        <v>18</v>
      </c>
      <c r="B31" s="17" t="s">
        <v>17</v>
      </c>
      <c r="C31" s="33">
        <v>10238</v>
      </c>
      <c r="D31" s="34">
        <v>946.66700000000003</v>
      </c>
      <c r="E31" s="33">
        <f t="shared" si="1"/>
        <v>9.2466008986130106</v>
      </c>
    </row>
    <row r="32" spans="1:5" ht="84" customHeight="1">
      <c r="A32" s="4" t="s">
        <v>16</v>
      </c>
      <c r="B32" s="16" t="s">
        <v>15</v>
      </c>
      <c r="C32" s="32">
        <f>C33+C34</f>
        <v>17588</v>
      </c>
      <c r="D32" s="47">
        <f t="shared" ref="D32" si="12">D33+D34</f>
        <v>3511.7020000000002</v>
      </c>
      <c r="E32" s="32">
        <f t="shared" si="1"/>
        <v>19.966465772117353</v>
      </c>
    </row>
    <row r="33" spans="1:5" ht="47.25">
      <c r="A33" s="3" t="s">
        <v>14</v>
      </c>
      <c r="B33" s="17" t="s">
        <v>13</v>
      </c>
      <c r="C33" s="33">
        <v>12000</v>
      </c>
      <c r="D33" s="34">
        <v>1958.1079999999999</v>
      </c>
      <c r="E33" s="33">
        <f t="shared" si="1"/>
        <v>16.317566666666668</v>
      </c>
    </row>
    <row r="34" spans="1:5" ht="31.5">
      <c r="A34" s="3" t="s">
        <v>80</v>
      </c>
      <c r="B34" s="20" t="s">
        <v>81</v>
      </c>
      <c r="C34" s="33">
        <v>5588</v>
      </c>
      <c r="D34" s="34">
        <v>1553.5940000000001</v>
      </c>
      <c r="E34" s="33">
        <f t="shared" si="1"/>
        <v>27.802326413743739</v>
      </c>
    </row>
    <row r="35" spans="1:5">
      <c r="A35" s="4" t="s">
        <v>12</v>
      </c>
      <c r="B35" s="16" t="s">
        <v>11</v>
      </c>
      <c r="C35" s="32">
        <v>11520</v>
      </c>
      <c r="D35" s="47">
        <v>3258.7849999999999</v>
      </c>
      <c r="E35" s="32">
        <f t="shared" si="1"/>
        <v>28.288064236111111</v>
      </c>
    </row>
    <row r="36" spans="1:5">
      <c r="A36" s="11" t="s">
        <v>84</v>
      </c>
      <c r="B36" s="16" t="s">
        <v>85</v>
      </c>
      <c r="C36" s="32"/>
      <c r="D36" s="34">
        <v>22.358000000000001</v>
      </c>
      <c r="E36" s="33"/>
    </row>
    <row r="37" spans="1:5">
      <c r="A37" s="2" t="s">
        <v>10</v>
      </c>
      <c r="B37" s="16" t="s">
        <v>9</v>
      </c>
      <c r="C37" s="47">
        <f>C38+C74</f>
        <v>1891353.2845199995</v>
      </c>
      <c r="D37" s="47">
        <f>D38+D74</f>
        <v>540447.54819999996</v>
      </c>
      <c r="E37" s="32">
        <f t="shared" si="1"/>
        <v>28.574648249132284</v>
      </c>
    </row>
    <row r="38" spans="1:5" ht="31.5">
      <c r="A38" s="2" t="s">
        <v>8</v>
      </c>
      <c r="B38" s="16" t="s">
        <v>7</v>
      </c>
      <c r="C38" s="47">
        <f>C41+C54+C39+C72</f>
        <v>1891466.7724799996</v>
      </c>
      <c r="D38" s="47">
        <f>D41+D54+D39+D72</f>
        <v>540569.3371</v>
      </c>
      <c r="E38" s="32">
        <f t="shared" si="1"/>
        <v>28.579372631073589</v>
      </c>
    </row>
    <row r="39" spans="1:5" ht="31.5">
      <c r="A39" s="2" t="s">
        <v>99</v>
      </c>
      <c r="B39" s="16" t="s">
        <v>6</v>
      </c>
      <c r="C39" s="32">
        <f>C40</f>
        <v>23853.7</v>
      </c>
      <c r="D39" s="47">
        <f t="shared" ref="D39" si="13">D40</f>
        <v>0</v>
      </c>
      <c r="E39" s="32">
        <f t="shared" si="1"/>
        <v>0</v>
      </c>
    </row>
    <row r="40" spans="1:5" ht="31.5">
      <c r="A40" s="1" t="s">
        <v>96</v>
      </c>
      <c r="B40" s="17" t="s">
        <v>107</v>
      </c>
      <c r="C40" s="33">
        <v>23853.7</v>
      </c>
      <c r="D40" s="34"/>
      <c r="E40" s="33">
        <f t="shared" si="1"/>
        <v>0</v>
      </c>
    </row>
    <row r="41" spans="1:5">
      <c r="A41" s="2" t="s">
        <v>100</v>
      </c>
      <c r="B41" s="16" t="s">
        <v>86</v>
      </c>
      <c r="C41" s="32">
        <f>C42+C47+C43+C44+C45</f>
        <v>240759.87247999999</v>
      </c>
      <c r="D41" s="32">
        <f t="shared" ref="D41:E41" si="14">D42+D47+D43+D44+D45</f>
        <v>0</v>
      </c>
      <c r="E41" s="32">
        <f t="shared" si="14"/>
        <v>0</v>
      </c>
    </row>
    <row r="42" spans="1:5" ht="63">
      <c r="A42" s="3" t="s">
        <v>98</v>
      </c>
      <c r="B42" s="17" t="s">
        <v>97</v>
      </c>
      <c r="C42" s="33">
        <v>30000</v>
      </c>
      <c r="D42" s="48"/>
      <c r="E42" s="33">
        <f t="shared" si="1"/>
        <v>0</v>
      </c>
    </row>
    <row r="43" spans="1:5" ht="31.5">
      <c r="A43" s="3" t="s">
        <v>116</v>
      </c>
      <c r="B43" s="17" t="s">
        <v>115</v>
      </c>
      <c r="C43" s="33">
        <v>48306</v>
      </c>
      <c r="D43" s="48"/>
      <c r="E43" s="33">
        <f t="shared" si="1"/>
        <v>0</v>
      </c>
    </row>
    <row r="44" spans="1:5" ht="31.5">
      <c r="A44" s="3" t="s">
        <v>117</v>
      </c>
      <c r="B44" s="17" t="s">
        <v>128</v>
      </c>
      <c r="C44" s="33">
        <v>3279.3</v>
      </c>
      <c r="D44" s="48"/>
      <c r="E44" s="33">
        <f t="shared" si="1"/>
        <v>0</v>
      </c>
    </row>
    <row r="45" spans="1:5" ht="47.25">
      <c r="A45" s="3" t="s">
        <v>119</v>
      </c>
      <c r="B45" s="17" t="s">
        <v>118</v>
      </c>
      <c r="C45" s="33">
        <f>5043+1681</f>
        <v>6724</v>
      </c>
      <c r="D45" s="48"/>
      <c r="E45" s="33">
        <f t="shared" si="1"/>
        <v>0</v>
      </c>
    </row>
    <row r="46" spans="1:5" hidden="1">
      <c r="A46" s="3"/>
      <c r="B46" s="17"/>
      <c r="C46" s="33"/>
      <c r="D46" s="48"/>
      <c r="E46" s="33" t="e">
        <f t="shared" si="1"/>
        <v>#DIV/0!</v>
      </c>
    </row>
    <row r="47" spans="1:5">
      <c r="A47" s="1" t="s">
        <v>101</v>
      </c>
      <c r="B47" s="21" t="s">
        <v>88</v>
      </c>
      <c r="C47" s="48">
        <f>C48+C49+C50+C51+C52+C53</f>
        <v>152450.57248</v>
      </c>
      <c r="D47" s="48">
        <f>D48+D49+D50+D51+D52+D53</f>
        <v>0</v>
      </c>
      <c r="E47" s="33">
        <f t="shared" si="1"/>
        <v>0</v>
      </c>
    </row>
    <row r="48" spans="1:5" ht="123.75" customHeight="1">
      <c r="A48" s="1"/>
      <c r="B48" s="17" t="s">
        <v>89</v>
      </c>
      <c r="C48" s="33">
        <v>5591</v>
      </c>
      <c r="D48" s="34"/>
      <c r="E48" s="33">
        <f t="shared" si="1"/>
        <v>0</v>
      </c>
    </row>
    <row r="49" spans="1:5">
      <c r="A49" s="1"/>
      <c r="B49" s="22" t="s">
        <v>65</v>
      </c>
      <c r="C49" s="33">
        <v>7920.4</v>
      </c>
      <c r="D49" s="34"/>
      <c r="E49" s="33">
        <f t="shared" si="1"/>
        <v>0</v>
      </c>
    </row>
    <row r="50" spans="1:5" ht="78.75">
      <c r="A50" s="1"/>
      <c r="B50" s="22" t="s">
        <v>87</v>
      </c>
      <c r="C50" s="33">
        <v>25535.1</v>
      </c>
      <c r="D50" s="34"/>
      <c r="E50" s="33">
        <f t="shared" si="1"/>
        <v>0</v>
      </c>
    </row>
    <row r="51" spans="1:5" ht="105" customHeight="1">
      <c r="A51" s="1"/>
      <c r="B51" s="22" t="s">
        <v>114</v>
      </c>
      <c r="C51" s="34">
        <v>113029.37248000001</v>
      </c>
      <c r="D51" s="34"/>
      <c r="E51" s="33">
        <f t="shared" si="1"/>
        <v>0</v>
      </c>
    </row>
    <row r="52" spans="1:5" ht="47.25">
      <c r="A52" s="1"/>
      <c r="B52" s="17" t="s">
        <v>120</v>
      </c>
      <c r="C52" s="34">
        <f>265.5+88.4</f>
        <v>353.9</v>
      </c>
      <c r="D52" s="34"/>
      <c r="E52" s="33">
        <f t="shared" si="1"/>
        <v>0</v>
      </c>
    </row>
    <row r="53" spans="1:5" ht="47.25">
      <c r="A53" s="3"/>
      <c r="B53" s="17" t="s">
        <v>122</v>
      </c>
      <c r="C53" s="34">
        <v>20.8</v>
      </c>
      <c r="D53" s="34"/>
      <c r="E53" s="33">
        <f t="shared" si="1"/>
        <v>0</v>
      </c>
    </row>
    <row r="54" spans="1:5">
      <c r="A54" s="2" t="s">
        <v>5</v>
      </c>
      <c r="B54" s="19" t="s">
        <v>90</v>
      </c>
      <c r="C54" s="32">
        <f t="shared" ref="C54:D54" si="15">C56+C55+C58+C70+C57+C71</f>
        <v>1625998.1999999997</v>
      </c>
      <c r="D54" s="47">
        <f t="shared" si="15"/>
        <v>540569.3371</v>
      </c>
      <c r="E54" s="32">
        <f t="shared" si="1"/>
        <v>33.245383488124411</v>
      </c>
    </row>
    <row r="55" spans="1:5" ht="31.5">
      <c r="A55" s="5" t="s">
        <v>102</v>
      </c>
      <c r="B55" s="17" t="s">
        <v>4</v>
      </c>
      <c r="C55" s="35">
        <v>48947.3</v>
      </c>
      <c r="D55" s="34">
        <v>15841.4</v>
      </c>
      <c r="E55" s="33">
        <f t="shared" si="1"/>
        <v>32.364195777908073</v>
      </c>
    </row>
    <row r="56" spans="1:5" ht="47.25">
      <c r="A56" s="5" t="s">
        <v>103</v>
      </c>
      <c r="B56" s="17" t="s">
        <v>3</v>
      </c>
      <c r="C56" s="35">
        <v>954.4</v>
      </c>
      <c r="D56" s="34">
        <v>220.392</v>
      </c>
      <c r="E56" s="33">
        <f t="shared" si="1"/>
        <v>23.092204526404021</v>
      </c>
    </row>
    <row r="57" spans="1:5" ht="47.25">
      <c r="A57" s="5" t="s">
        <v>108</v>
      </c>
      <c r="B57" s="17" t="s">
        <v>2</v>
      </c>
      <c r="C57" s="35">
        <v>76443.3</v>
      </c>
      <c r="D57" s="48">
        <v>37044.1</v>
      </c>
      <c r="E57" s="33">
        <f t="shared" si="1"/>
        <v>48.459577229135839</v>
      </c>
    </row>
    <row r="58" spans="1:5" ht="31.5">
      <c r="A58" s="5" t="s">
        <v>104</v>
      </c>
      <c r="B58" s="17" t="s">
        <v>91</v>
      </c>
      <c r="C58" s="33">
        <f>C59+C62+C63+C64+C65+C66+C67+C68+C69</f>
        <v>1346678.5999999999</v>
      </c>
      <c r="D58" s="48">
        <f t="shared" ref="D58" si="16">D59+D62+D63+D64+D65+D66+D67+D68+D69</f>
        <v>450794.96864999994</v>
      </c>
      <c r="E58" s="33">
        <f t="shared" si="1"/>
        <v>33.474577278498373</v>
      </c>
    </row>
    <row r="59" spans="1:5" s="12" customFormat="1" ht="78.75">
      <c r="A59" s="6"/>
      <c r="B59" s="23" t="s">
        <v>66</v>
      </c>
      <c r="C59" s="36">
        <f>C60+C61</f>
        <v>1201760</v>
      </c>
      <c r="D59" s="49">
        <f>D60+D61</f>
        <v>415262.36199999996</v>
      </c>
      <c r="E59" s="53">
        <f t="shared" si="1"/>
        <v>34.554516875249632</v>
      </c>
    </row>
    <row r="60" spans="1:5" s="12" customFormat="1">
      <c r="A60" s="6"/>
      <c r="B60" s="27" t="s">
        <v>79</v>
      </c>
      <c r="C60" s="36">
        <v>839838</v>
      </c>
      <c r="D60" s="50">
        <v>250818</v>
      </c>
      <c r="E60" s="53">
        <f t="shared" si="1"/>
        <v>29.865045401613166</v>
      </c>
    </row>
    <row r="61" spans="1:5" s="12" customFormat="1">
      <c r="A61" s="6"/>
      <c r="B61" s="24" t="s">
        <v>95</v>
      </c>
      <c r="C61" s="36">
        <v>361922</v>
      </c>
      <c r="D61" s="50">
        <v>164444.36199999999</v>
      </c>
      <c r="E61" s="53">
        <f t="shared" si="1"/>
        <v>45.436409502600007</v>
      </c>
    </row>
    <row r="62" spans="1:5" s="12" customFormat="1" ht="31.5">
      <c r="A62" s="6"/>
      <c r="B62" s="25" t="s">
        <v>69</v>
      </c>
      <c r="C62" s="36">
        <v>52518.3</v>
      </c>
      <c r="D62" s="50">
        <v>13618.717000000001</v>
      </c>
      <c r="E62" s="53">
        <f t="shared" si="1"/>
        <v>25.931374397114908</v>
      </c>
    </row>
    <row r="63" spans="1:5" s="12" customFormat="1" ht="47.25">
      <c r="A63" s="6"/>
      <c r="B63" s="25" t="s">
        <v>68</v>
      </c>
      <c r="C63" s="36">
        <v>30268.2</v>
      </c>
      <c r="D63" s="50">
        <v>9400</v>
      </c>
      <c r="E63" s="53">
        <f t="shared" si="1"/>
        <v>31.055695416311508</v>
      </c>
    </row>
    <row r="64" spans="1:5" s="12" customFormat="1" ht="63">
      <c r="A64" s="6"/>
      <c r="B64" s="25" t="s">
        <v>92</v>
      </c>
      <c r="C64" s="36">
        <v>11013</v>
      </c>
      <c r="D64" s="50">
        <v>2869.8</v>
      </c>
      <c r="E64" s="53">
        <f t="shared" si="1"/>
        <v>26.058294742576955</v>
      </c>
    </row>
    <row r="65" spans="1:5" s="12" customFormat="1" ht="63">
      <c r="A65" s="6"/>
      <c r="B65" s="25" t="s">
        <v>70</v>
      </c>
      <c r="C65" s="36">
        <v>2186</v>
      </c>
      <c r="D65" s="50"/>
      <c r="E65" s="53">
        <f t="shared" si="1"/>
        <v>0</v>
      </c>
    </row>
    <row r="66" spans="1:5" ht="31.5">
      <c r="A66" s="6"/>
      <c r="B66" s="24" t="s">
        <v>71</v>
      </c>
      <c r="C66" s="36">
        <v>1123.7</v>
      </c>
      <c r="D66" s="50">
        <v>418.13864999999998</v>
      </c>
      <c r="E66" s="53">
        <f t="shared" si="1"/>
        <v>37.210879238230845</v>
      </c>
    </row>
    <row r="67" spans="1:5" ht="47.25">
      <c r="A67" s="28"/>
      <c r="B67" s="24" t="s">
        <v>67</v>
      </c>
      <c r="C67" s="36">
        <v>407</v>
      </c>
      <c r="D67" s="50">
        <v>118.051</v>
      </c>
      <c r="E67" s="53">
        <f t="shared" si="1"/>
        <v>29.005159705159706</v>
      </c>
    </row>
    <row r="68" spans="1:5" ht="47.25">
      <c r="A68" s="28"/>
      <c r="B68" s="26" t="s">
        <v>93</v>
      </c>
      <c r="C68" s="36">
        <v>372</v>
      </c>
      <c r="D68" s="50">
        <v>107.9</v>
      </c>
      <c r="E68" s="53">
        <f t="shared" si="1"/>
        <v>29.005376344086027</v>
      </c>
    </row>
    <row r="69" spans="1:5" s="12" customFormat="1" ht="66.75" customHeight="1">
      <c r="A69" s="3"/>
      <c r="B69" s="26" t="s">
        <v>1</v>
      </c>
      <c r="C69" s="36">
        <v>47030.400000000001</v>
      </c>
      <c r="D69" s="50">
        <v>9000</v>
      </c>
      <c r="E69" s="53">
        <f t="shared" si="1"/>
        <v>19.136558481322719</v>
      </c>
    </row>
    <row r="70" spans="1:5" ht="98.25" customHeight="1">
      <c r="A70" s="31" t="s">
        <v>106</v>
      </c>
      <c r="B70" s="38" t="s">
        <v>105</v>
      </c>
      <c r="C70" s="39">
        <v>152580.4</v>
      </c>
      <c r="D70" s="51">
        <v>36668.476450000002</v>
      </c>
      <c r="E70" s="33">
        <f t="shared" ref="E70:E76" si="17">D70/C70*100</f>
        <v>24.032232482022593</v>
      </c>
    </row>
    <row r="71" spans="1:5" ht="47.25">
      <c r="A71" s="3" t="s">
        <v>123</v>
      </c>
      <c r="B71" s="44" t="s">
        <v>121</v>
      </c>
      <c r="C71" s="37">
        <v>394.2</v>
      </c>
      <c r="D71" s="51"/>
      <c r="E71" s="33">
        <f t="shared" si="17"/>
        <v>0</v>
      </c>
    </row>
    <row r="72" spans="1:5">
      <c r="A72" s="4" t="s">
        <v>126</v>
      </c>
      <c r="B72" s="19" t="s">
        <v>124</v>
      </c>
      <c r="C72" s="43">
        <f>C73</f>
        <v>855</v>
      </c>
      <c r="D72" s="52">
        <f>D73</f>
        <v>0</v>
      </c>
      <c r="E72" s="32">
        <f t="shared" si="17"/>
        <v>0</v>
      </c>
    </row>
    <row r="73" spans="1:5" ht="33.75" customHeight="1">
      <c r="A73" s="3" t="s">
        <v>125</v>
      </c>
      <c r="B73" s="44" t="s">
        <v>127</v>
      </c>
      <c r="C73" s="42">
        <f>850+5</f>
        <v>855</v>
      </c>
      <c r="D73" s="51"/>
      <c r="E73" s="33">
        <f t="shared" si="17"/>
        <v>0</v>
      </c>
    </row>
    <row r="74" spans="1:5" ht="47.25">
      <c r="A74" s="4" t="s">
        <v>113</v>
      </c>
      <c r="B74" s="40" t="s">
        <v>110</v>
      </c>
      <c r="C74" s="41">
        <f>C75</f>
        <v>-113.48796</v>
      </c>
      <c r="D74" s="47">
        <f t="shared" ref="D74" si="18">D75</f>
        <v>-121.7889</v>
      </c>
      <c r="E74" s="32">
        <f t="shared" si="17"/>
        <v>107.31437942844333</v>
      </c>
    </row>
    <row r="75" spans="1:5" ht="48" thickBot="1">
      <c r="A75" s="54" t="s">
        <v>112</v>
      </c>
      <c r="B75" s="55" t="s">
        <v>111</v>
      </c>
      <c r="C75" s="56">
        <v>-113.48796</v>
      </c>
      <c r="D75" s="51">
        <v>-121.7889</v>
      </c>
      <c r="E75" s="57">
        <f t="shared" si="17"/>
        <v>107.31437942844333</v>
      </c>
    </row>
    <row r="76" spans="1:5" ht="16.5" thickBot="1">
      <c r="A76" s="61" t="s">
        <v>0</v>
      </c>
      <c r="B76" s="62" t="s">
        <v>72</v>
      </c>
      <c r="C76" s="63">
        <f>C5+C37</f>
        <v>2603428.2845199993</v>
      </c>
      <c r="D76" s="63">
        <f>D5+D37</f>
        <v>686626.81764499994</v>
      </c>
      <c r="E76" s="64">
        <f t="shared" si="17"/>
        <v>26.373947833619511</v>
      </c>
    </row>
    <row r="77" spans="1:5">
      <c r="A77" s="58"/>
      <c r="B77" s="59"/>
      <c r="C77" s="60"/>
      <c r="E77" s="29"/>
    </row>
    <row r="82" spans="1:1">
      <c r="A82" s="8"/>
    </row>
  </sheetData>
  <mergeCells count="3">
    <mergeCell ref="B1:C1"/>
    <mergeCell ref="A2:E2"/>
    <mergeCell ref="C3:E3"/>
  </mergeCells>
  <pageMargins left="0.59" right="0.27559055118110237" top="0.15748031496062992" bottom="0.35433070866141736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пр. 3 доходы</vt:lpstr>
      <vt:lpstr>'пр. 3 доходы'!Заголовки_для_печати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Саая ЮА</cp:lastModifiedBy>
  <cp:lastPrinted>2017-05-11T03:59:09Z</cp:lastPrinted>
  <dcterms:created xsi:type="dcterms:W3CDTF">2012-11-13T04:33:33Z</dcterms:created>
  <dcterms:modified xsi:type="dcterms:W3CDTF">2017-05-11T05:10:33Z</dcterms:modified>
</cp:coreProperties>
</file>